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D:\Dropbox\1-plateforme-tic-v9\corriges\corrige-exe-tableur\"/>
    </mc:Choice>
  </mc:AlternateContent>
  <xr:revisionPtr revIDLastSave="0" documentId="13_ncr:1_{775B6636-43B4-4C41-A011-783F6480B076}" xr6:coauthVersionLast="47" xr6:coauthVersionMax="47" xr10:uidLastSave="{00000000-0000-0000-0000-000000000000}"/>
  <bookViews>
    <workbookView xWindow="-28898" yWindow="-98" windowWidth="28996" windowHeight="15796" activeTab="2" xr2:uid="{00000000-000D-0000-FFFF-FFFF00000000}"/>
  </bookViews>
  <sheets>
    <sheet name="Articles" sheetId="5" r:id="rId1"/>
    <sheet name="Factures " sheetId="4" r:id="rId2"/>
    <sheet name="Factures 256" sheetId="3" r:id="rId3"/>
  </sheets>
  <definedNames>
    <definedName name="PATTC" localSheetId="1">#REF!</definedName>
    <definedName name="PATTC">#REF!</definedName>
    <definedName name="TVA" localSheetId="1">#REF!</definedName>
    <definedName name="TVA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4" l="1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11" i="4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12" i="3"/>
  <c r="E27" i="3" l="1"/>
  <c r="E28" i="3" s="1"/>
  <c r="E29" i="3" s="1"/>
  <c r="E30" i="3" l="1"/>
  <c r="E31" i="3" s="1"/>
  <c r="E32" i="3" l="1"/>
  <c r="E33" i="3" s="1"/>
</calcChain>
</file>

<file path=xl/sharedStrings.xml><?xml version="1.0" encoding="utf-8"?>
<sst xmlns="http://schemas.openxmlformats.org/spreadsheetml/2006/main" count="93" uniqueCount="69">
  <si>
    <t>TVA</t>
  </si>
  <si>
    <t>Date :</t>
  </si>
  <si>
    <t>N° facture :</t>
  </si>
  <si>
    <t>Désignation</t>
  </si>
  <si>
    <t>Total</t>
  </si>
  <si>
    <t>Total Brut</t>
  </si>
  <si>
    <t>Remise</t>
  </si>
  <si>
    <t>Net HT</t>
  </si>
  <si>
    <t>Net à payer</t>
  </si>
  <si>
    <t xml:space="preserve">34 route de Montaint </t>
  </si>
  <si>
    <t>39000 Lons Le Saunier</t>
  </si>
  <si>
    <t>Tél. 03 12 45 78 85</t>
  </si>
  <si>
    <t>Destinataire  :</t>
  </si>
  <si>
    <t>Net Com.</t>
  </si>
  <si>
    <t>Escompte</t>
  </si>
  <si>
    <t>Prix Unitaire</t>
  </si>
  <si>
    <t>Quantité</t>
  </si>
  <si>
    <t>Référence</t>
  </si>
  <si>
    <t>PILBA</t>
  </si>
  <si>
    <t>Mur Béton armé 25 mètres</t>
  </si>
  <si>
    <t>Piliers d'angle 50*50</t>
  </si>
  <si>
    <t>PUHT</t>
  </si>
  <si>
    <t>Heure camion</t>
  </si>
  <si>
    <t>Heure Camuc</t>
  </si>
  <si>
    <t>TREMET</t>
  </si>
  <si>
    <t>SABBLA</t>
  </si>
  <si>
    <t>PLA27</t>
  </si>
  <si>
    <t>ETA50</t>
  </si>
  <si>
    <t>HEUBUL</t>
  </si>
  <si>
    <t>HEUSAL</t>
  </si>
  <si>
    <t>Heure salarié</t>
  </si>
  <si>
    <t>Planche 27 (mètre)</t>
  </si>
  <si>
    <t>Etais 50 (Mètre)</t>
  </si>
  <si>
    <t>Sable blanc (tonne)</t>
  </si>
  <si>
    <t>Treilli métal (Mètre)</t>
  </si>
  <si>
    <t>Heure bulldozer</t>
  </si>
  <si>
    <t>Béton standard (M3)</t>
  </si>
  <si>
    <t>Béton étanche (M3)</t>
  </si>
  <si>
    <t>Béton Résitant gel degel (M3)</t>
  </si>
  <si>
    <t>PIL50</t>
  </si>
  <si>
    <t>Piliers d'angle 30*30</t>
  </si>
  <si>
    <t>PIL30</t>
  </si>
  <si>
    <t>Camion pompe béton (Heure)</t>
  </si>
  <si>
    <t>CAMPOM</t>
  </si>
  <si>
    <t>Gravier rond 4 mn (tonne)</t>
  </si>
  <si>
    <t>Gravier rond 8 mn (tonne)</t>
  </si>
  <si>
    <t>Gravier rond 16 mn (tonne)</t>
  </si>
  <si>
    <t>GRA4</t>
  </si>
  <si>
    <t>GRA8</t>
  </si>
  <si>
    <t>GRA16</t>
  </si>
  <si>
    <t>Sable 1 mn (tonne)</t>
  </si>
  <si>
    <t>Sable 2 mn (tonne)</t>
  </si>
  <si>
    <t>Sable 4 mn (tonne)</t>
  </si>
  <si>
    <t>SAB1</t>
  </si>
  <si>
    <t>SAB2</t>
  </si>
  <si>
    <t>SAB3</t>
  </si>
  <si>
    <t>HEUCAMI</t>
  </si>
  <si>
    <t>HEUCAMU</t>
  </si>
  <si>
    <t>BETRES</t>
  </si>
  <si>
    <t>BETETA</t>
  </si>
  <si>
    <t>BETSTA</t>
  </si>
  <si>
    <t>Taux de remise</t>
  </si>
  <si>
    <t>Taux d'escompte</t>
  </si>
  <si>
    <t>Taux de TVA</t>
  </si>
  <si>
    <t>M. ARBOUSIER Jean</t>
  </si>
  <si>
    <t>256 route de l'Auriel</t>
  </si>
  <si>
    <t>39000 LONS LE SAUNIER</t>
  </si>
  <si>
    <t>MURBA</t>
  </si>
  <si>
    <t>N° facture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</si>
</sst>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Britannic Bold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Symbol"/>
      <family val="1"/>
      <charset val="2"/>
    </font>
    <font>
      <sz val="12"/>
      <name val="Britannic Bold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14999847407452621"/>
        <bgColor indexed="63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indexed="6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0" fontId="3" fillId="0" borderId="0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0" xfId="0" applyFont="1" applyBorder="1" applyAlignment="1">
      <alignment horizontal="right"/>
    </xf>
    <xf numFmtId="14" fontId="5" fillId="0" borderId="0" xfId="0" applyNumberFormat="1" applyFont="1" applyBorder="1" applyAlignment="1">
      <alignment horizontal="left"/>
    </xf>
    <xf numFmtId="0" fontId="8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0" fontId="0" fillId="0" borderId="5" xfId="0" applyBorder="1"/>
    <xf numFmtId="0" fontId="0" fillId="0" borderId="1" xfId="0" applyBorder="1" applyAlignment="1">
      <alignment vertical="center"/>
    </xf>
    <xf numFmtId="44" fontId="6" fillId="0" borderId="1" xfId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7" fillId="0" borderId="3" xfId="0" applyFont="1" applyFill="1" applyBorder="1" applyAlignment="1">
      <alignment vertical="center"/>
    </xf>
    <xf numFmtId="44" fontId="0" fillId="0" borderId="1" xfId="0" applyNumberFormat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0" xfId="0" applyBorder="1"/>
    <xf numFmtId="0" fontId="10" fillId="0" borderId="6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5" fillId="0" borderId="1" xfId="0" applyFont="1" applyBorder="1" applyAlignment="1">
      <alignment horizontal="right" vertical="center"/>
    </xf>
    <xf numFmtId="9" fontId="0" fillId="2" borderId="2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4" borderId="2" xfId="2" applyFont="1" applyFill="1" applyBorder="1" applyAlignment="1">
      <alignment horizontal="center" vertical="center"/>
    </xf>
    <xf numFmtId="10" fontId="0" fillId="4" borderId="2" xfId="2" applyNumberFormat="1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vertical="center"/>
    </xf>
    <xf numFmtId="14" fontId="5" fillId="0" borderId="0" xfId="0" applyNumberFormat="1" applyFont="1" applyBorder="1" applyAlignment="1">
      <alignment horizontal="left" vertic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0" fillId="0" borderId="11" xfId="0" applyBorder="1"/>
    <xf numFmtId="0" fontId="10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3" xfId="0" applyBorder="1"/>
    <xf numFmtId="0" fontId="0" fillId="0" borderId="14" xfId="0" applyBorder="1"/>
    <xf numFmtId="0" fontId="11" fillId="0" borderId="3" xfId="0" applyFont="1" applyBorder="1" applyAlignment="1">
      <alignment horizontal="right" vertical="center"/>
    </xf>
    <xf numFmtId="164" fontId="6" fillId="0" borderId="1" xfId="1" applyNumberFormat="1" applyFont="1" applyBorder="1" applyAlignment="1">
      <alignment vertical="center"/>
    </xf>
    <xf numFmtId="164" fontId="0" fillId="0" borderId="1" xfId="0" applyNumberFormat="1" applyBorder="1"/>
    <xf numFmtId="0" fontId="2" fillId="0" borderId="1" xfId="0" applyFont="1" applyBorder="1" applyAlignment="1">
      <alignment horizontal="left"/>
    </xf>
    <xf numFmtId="0" fontId="2" fillId="0" borderId="0" xfId="0" applyFont="1" applyBorder="1"/>
    <xf numFmtId="0" fontId="5" fillId="5" borderId="1" xfId="0" applyFont="1" applyFill="1" applyBorder="1" applyAlignment="1">
      <alignment horizontal="center" vertical="center"/>
    </xf>
    <xf numFmtId="9" fontId="0" fillId="6" borderId="2" xfId="2" applyFont="1" applyFill="1" applyBorder="1" applyAlignment="1">
      <alignment horizontal="center" vertical="center"/>
    </xf>
    <xf numFmtId="9" fontId="0" fillId="7" borderId="2" xfId="2" applyFont="1" applyFill="1" applyBorder="1" applyAlignment="1">
      <alignment horizontal="center" vertical="center"/>
    </xf>
    <xf numFmtId="10" fontId="0" fillId="7" borderId="2" xfId="2" applyNumberFormat="1" applyFont="1" applyFill="1" applyBorder="1" applyAlignment="1">
      <alignment horizontal="center" vertical="center"/>
    </xf>
    <xf numFmtId="44" fontId="2" fillId="6" borderId="1" xfId="0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right"/>
    </xf>
    <xf numFmtId="0" fontId="2" fillId="0" borderId="1" xfId="0" applyFont="1" applyFill="1" applyBorder="1" applyAlignment="1">
      <alignment horizontal="right" vertical="center"/>
    </xf>
    <xf numFmtId="0" fontId="13" fillId="0" borderId="3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3" fillId="0" borderId="0" xfId="0" applyFont="1" applyBorder="1" applyAlignment="1">
      <alignment horizontal="lef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1078992</xdr:colOff>
      <xdr:row>4</xdr:row>
      <xdr:rowOff>35191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78992" cy="10881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90773</xdr:colOff>
      <xdr:row>4</xdr:row>
      <xdr:rowOff>39393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CC67C750-4EDE-45D8-9FC9-EABF975E6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78992" cy="1110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workbookViewId="0">
      <selection activeCell="C31" sqref="C31"/>
    </sheetView>
  </sheetViews>
  <sheetFormatPr baseColWidth="10" defaultColWidth="11.59765625" defaultRowHeight="14.25" x14ac:dyDescent="0.45"/>
  <cols>
    <col min="2" max="2" width="27.59765625" bestFit="1" customWidth="1"/>
    <col min="3" max="3" width="16" customWidth="1"/>
  </cols>
  <sheetData>
    <row r="1" spans="1:3" x14ac:dyDescent="0.45">
      <c r="A1" s="45" t="s">
        <v>17</v>
      </c>
      <c r="B1" s="45" t="s">
        <v>3</v>
      </c>
      <c r="C1" s="45" t="s">
        <v>21</v>
      </c>
    </row>
    <row r="2" spans="1:3" x14ac:dyDescent="0.45">
      <c r="A2" s="32" t="s">
        <v>59</v>
      </c>
      <c r="B2" s="32" t="s">
        <v>37</v>
      </c>
      <c r="C2" s="44">
        <v>210</v>
      </c>
    </row>
    <row r="3" spans="1:3" x14ac:dyDescent="0.45">
      <c r="A3" s="32" t="s">
        <v>58</v>
      </c>
      <c r="B3" s="32" t="s">
        <v>38</v>
      </c>
      <c r="C3" s="44">
        <v>220</v>
      </c>
    </row>
    <row r="4" spans="1:3" x14ac:dyDescent="0.45">
      <c r="A4" s="32" t="s">
        <v>60</v>
      </c>
      <c r="B4" s="32" t="s">
        <v>36</v>
      </c>
      <c r="C4" s="44">
        <v>190</v>
      </c>
    </row>
    <row r="5" spans="1:3" x14ac:dyDescent="0.45">
      <c r="A5" s="32" t="s">
        <v>43</v>
      </c>
      <c r="B5" s="32" t="s">
        <v>42</v>
      </c>
      <c r="C5" s="44">
        <v>100</v>
      </c>
    </row>
    <row r="6" spans="1:3" x14ac:dyDescent="0.45">
      <c r="A6" s="32" t="s">
        <v>27</v>
      </c>
      <c r="B6" s="32" t="s">
        <v>32</v>
      </c>
      <c r="C6" s="44">
        <v>10</v>
      </c>
    </row>
    <row r="7" spans="1:3" x14ac:dyDescent="0.45">
      <c r="A7" s="32" t="s">
        <v>49</v>
      </c>
      <c r="B7" s="32" t="s">
        <v>46</v>
      </c>
      <c r="C7" s="44">
        <v>15</v>
      </c>
    </row>
    <row r="8" spans="1:3" x14ac:dyDescent="0.45">
      <c r="A8" s="32" t="s">
        <v>47</v>
      </c>
      <c r="B8" s="32" t="s">
        <v>44</v>
      </c>
      <c r="C8" s="44">
        <v>20</v>
      </c>
    </row>
    <row r="9" spans="1:3" x14ac:dyDescent="0.45">
      <c r="A9" s="32" t="s">
        <v>48</v>
      </c>
      <c r="B9" s="32" t="s">
        <v>45</v>
      </c>
      <c r="C9" s="44">
        <v>18</v>
      </c>
    </row>
    <row r="10" spans="1:3" x14ac:dyDescent="0.45">
      <c r="A10" s="32" t="s">
        <v>28</v>
      </c>
      <c r="B10" s="32" t="s">
        <v>35</v>
      </c>
      <c r="C10" s="44">
        <v>150</v>
      </c>
    </row>
    <row r="11" spans="1:3" x14ac:dyDescent="0.45">
      <c r="A11" s="32" t="s">
        <v>56</v>
      </c>
      <c r="B11" s="32" t="s">
        <v>22</v>
      </c>
      <c r="C11" s="44">
        <v>125</v>
      </c>
    </row>
    <row r="12" spans="1:3" x14ac:dyDescent="0.45">
      <c r="A12" s="32" t="s">
        <v>57</v>
      </c>
      <c r="B12" s="32" t="s">
        <v>23</v>
      </c>
      <c r="C12" s="44">
        <v>170</v>
      </c>
    </row>
    <row r="13" spans="1:3" x14ac:dyDescent="0.45">
      <c r="A13" s="32" t="s">
        <v>29</v>
      </c>
      <c r="B13" s="32" t="s">
        <v>30</v>
      </c>
      <c r="C13" s="44">
        <v>32</v>
      </c>
    </row>
    <row r="14" spans="1:3" x14ac:dyDescent="0.45">
      <c r="A14" s="12" t="s">
        <v>41</v>
      </c>
      <c r="B14" s="12" t="s">
        <v>40</v>
      </c>
      <c r="C14" s="43">
        <v>150</v>
      </c>
    </row>
    <row r="15" spans="1:3" x14ac:dyDescent="0.45">
      <c r="A15" s="12" t="s">
        <v>39</v>
      </c>
      <c r="B15" s="12" t="s">
        <v>20</v>
      </c>
      <c r="C15" s="43">
        <v>200</v>
      </c>
    </row>
    <row r="16" spans="1:3" x14ac:dyDescent="0.45">
      <c r="A16" s="32" t="s">
        <v>26</v>
      </c>
      <c r="B16" s="32" t="s">
        <v>31</v>
      </c>
      <c r="C16" s="44">
        <v>8</v>
      </c>
    </row>
    <row r="17" spans="1:3" x14ac:dyDescent="0.45">
      <c r="A17" s="32" t="s">
        <v>53</v>
      </c>
      <c r="B17" s="32" t="s">
        <v>50</v>
      </c>
      <c r="C17" s="44">
        <v>30</v>
      </c>
    </row>
    <row r="18" spans="1:3" x14ac:dyDescent="0.45">
      <c r="A18" s="32" t="s">
        <v>54</v>
      </c>
      <c r="B18" s="32" t="s">
        <v>51</v>
      </c>
      <c r="C18" s="44">
        <v>28</v>
      </c>
    </row>
    <row r="19" spans="1:3" x14ac:dyDescent="0.45">
      <c r="A19" s="32" t="s">
        <v>55</v>
      </c>
      <c r="B19" s="32" t="s">
        <v>52</v>
      </c>
      <c r="C19" s="44">
        <v>26</v>
      </c>
    </row>
    <row r="20" spans="1:3" x14ac:dyDescent="0.45">
      <c r="A20" s="32" t="s">
        <v>25</v>
      </c>
      <c r="B20" s="32" t="s">
        <v>33</v>
      </c>
      <c r="C20" s="44">
        <v>33</v>
      </c>
    </row>
    <row r="21" spans="1:3" x14ac:dyDescent="0.45">
      <c r="A21" s="32" t="s">
        <v>24</v>
      </c>
      <c r="B21" s="32" t="s">
        <v>34</v>
      </c>
      <c r="C21" s="44">
        <v>2.25</v>
      </c>
    </row>
  </sheetData>
  <sortState xmlns:xlrd2="http://schemas.microsoft.com/office/spreadsheetml/2017/richdata2" ref="A2:C21">
    <sortCondition ref="A2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"/>
  <sheetViews>
    <sheetView zoomScale="85" zoomScaleNormal="85" zoomScalePageLayoutView="70" workbookViewId="0">
      <selection activeCell="I15" sqref="I15"/>
    </sheetView>
  </sheetViews>
  <sheetFormatPr baseColWidth="10" defaultColWidth="11.59765625" defaultRowHeight="14.25" x14ac:dyDescent="0.45"/>
  <cols>
    <col min="1" max="1" width="16.265625" customWidth="1"/>
    <col min="2" max="2" width="42.265625" customWidth="1"/>
    <col min="3" max="3" width="13.1328125" bestFit="1" customWidth="1"/>
    <col min="4" max="4" width="13" bestFit="1" customWidth="1"/>
    <col min="5" max="5" width="17" customWidth="1"/>
  </cols>
  <sheetData>
    <row r="1" spans="1:5" ht="21" customHeight="1" x14ac:dyDescent="0.45">
      <c r="A1" s="36"/>
      <c r="B1" s="37"/>
      <c r="C1" s="38"/>
      <c r="D1" s="38"/>
      <c r="E1" s="39"/>
    </row>
    <row r="2" spans="1:5" ht="21" customHeight="1" x14ac:dyDescent="0.45">
      <c r="A2" s="40"/>
      <c r="B2" s="1"/>
      <c r="C2" s="35" t="s">
        <v>12</v>
      </c>
      <c r="D2" s="1"/>
      <c r="E2" s="41"/>
    </row>
    <row r="3" spans="1:5" ht="21" customHeight="1" x14ac:dyDescent="0.45">
      <c r="A3" s="40"/>
      <c r="B3" s="1"/>
      <c r="C3" s="1"/>
      <c r="D3" s="1"/>
      <c r="E3" s="41"/>
    </row>
    <row r="4" spans="1:5" ht="21" customHeight="1" x14ac:dyDescent="0.45">
      <c r="A4" s="40"/>
      <c r="B4" s="1"/>
      <c r="C4" s="2"/>
      <c r="D4" s="1"/>
      <c r="E4" s="41"/>
    </row>
    <row r="5" spans="1:5" ht="18.75" customHeight="1" x14ac:dyDescent="0.45">
      <c r="A5" s="54" t="s">
        <v>9</v>
      </c>
      <c r="B5" s="2"/>
      <c r="C5" s="2"/>
      <c r="D5" s="1"/>
      <c r="E5" s="41"/>
    </row>
    <row r="6" spans="1:5" ht="18.75" customHeight="1" x14ac:dyDescent="0.45">
      <c r="A6" s="54" t="s">
        <v>10</v>
      </c>
      <c r="B6" s="2"/>
      <c r="C6" s="2"/>
      <c r="D6" s="1"/>
      <c r="E6" s="41"/>
    </row>
    <row r="7" spans="1:5" ht="18.75" customHeight="1" x14ac:dyDescent="0.45">
      <c r="A7" s="54" t="s">
        <v>11</v>
      </c>
      <c r="B7" s="1"/>
      <c r="C7" s="1"/>
      <c r="D7" s="1"/>
      <c r="E7" s="41"/>
    </row>
    <row r="8" spans="1:5" ht="18.75" customHeight="1" x14ac:dyDescent="0.45">
      <c r="B8" s="31"/>
      <c r="C8" s="34" t="s">
        <v>68</v>
      </c>
      <c r="D8" s="33"/>
      <c r="E8" s="41"/>
    </row>
    <row r="9" spans="1:5" ht="18.75" customHeight="1" x14ac:dyDescent="0.45">
      <c r="A9" s="42" t="s">
        <v>1</v>
      </c>
      <c r="B9" s="1"/>
      <c r="C9" s="34" t="s">
        <v>14</v>
      </c>
      <c r="D9" s="32"/>
      <c r="E9" s="41"/>
    </row>
    <row r="10" spans="1:5" ht="24" customHeight="1" x14ac:dyDescent="0.45">
      <c r="A10" s="47" t="s">
        <v>17</v>
      </c>
      <c r="B10" s="47" t="s">
        <v>3</v>
      </c>
      <c r="C10" s="47" t="s">
        <v>16</v>
      </c>
      <c r="D10" s="47" t="s">
        <v>15</v>
      </c>
      <c r="E10" s="47" t="s">
        <v>4</v>
      </c>
    </row>
    <row r="11" spans="1:5" ht="23.25" customHeight="1" x14ac:dyDescent="0.45">
      <c r="A11" s="12"/>
      <c r="B11" s="12" t="str">
        <f>IF(A11="","",VLOOKUP(A11,Articles!$A$2:$C$21,2))</f>
        <v/>
      </c>
      <c r="C11" s="12"/>
      <c r="D11" s="13" t="str">
        <f>IF(A11="","",VLOOKUP(A11,Articles!$A$2:$C$21,3))</f>
        <v/>
      </c>
      <c r="E11" s="13" t="str">
        <f>IF(A11="","",D11*C11)</f>
        <v/>
      </c>
    </row>
    <row r="12" spans="1:5" ht="23.25" customHeight="1" x14ac:dyDescent="0.45">
      <c r="A12" s="32"/>
      <c r="B12" s="12" t="str">
        <f>IF(A12="","",VLOOKUP(A12,Articles!$A$2:$C$21,2))</f>
        <v/>
      </c>
      <c r="C12" s="12"/>
      <c r="D12" s="13" t="str">
        <f>IF(A12="","",VLOOKUP(A12,Articles!$A$2:$C$21,3))</f>
        <v/>
      </c>
      <c r="E12" s="13" t="str">
        <f t="shared" ref="E12:E25" si="0">IF(A12="","",D12*C12)</f>
        <v/>
      </c>
    </row>
    <row r="13" spans="1:5" ht="23.25" customHeight="1" x14ac:dyDescent="0.45">
      <c r="A13" s="12"/>
      <c r="B13" s="12" t="str">
        <f>IF(A13="","",VLOOKUP(A13,Articles!$A$2:$C$21,2))</f>
        <v/>
      </c>
      <c r="C13" s="12"/>
      <c r="D13" s="13" t="str">
        <f>IF(A13="","",VLOOKUP(A13,Articles!$A$2:$C$21,3))</f>
        <v/>
      </c>
      <c r="E13" s="13" t="str">
        <f t="shared" si="0"/>
        <v/>
      </c>
    </row>
    <row r="14" spans="1:5" ht="23.25" customHeight="1" x14ac:dyDescent="0.45">
      <c r="A14" s="12"/>
      <c r="B14" s="12" t="str">
        <f>IF(A14="","",VLOOKUP(A14,Articles!$A$2:$C$21,2))</f>
        <v/>
      </c>
      <c r="C14" s="12"/>
      <c r="D14" s="13" t="str">
        <f>IF(A14="","",VLOOKUP(A14,Articles!$A$2:$C$21,3))</f>
        <v/>
      </c>
      <c r="E14" s="13" t="str">
        <f t="shared" si="0"/>
        <v/>
      </c>
    </row>
    <row r="15" spans="1:5" ht="23.25" customHeight="1" x14ac:dyDescent="0.45">
      <c r="A15" s="12"/>
      <c r="B15" s="12" t="str">
        <f>IF(A15="","",VLOOKUP(A15,Articles!$A$2:$C$21,2))</f>
        <v/>
      </c>
      <c r="C15" s="12"/>
      <c r="D15" s="13" t="str">
        <f>IF(A15="","",VLOOKUP(A15,Articles!$A$2:$C$21,3))</f>
        <v/>
      </c>
      <c r="E15" s="13" t="str">
        <f t="shared" si="0"/>
        <v/>
      </c>
    </row>
    <row r="16" spans="1:5" ht="23.25" customHeight="1" x14ac:dyDescent="0.45">
      <c r="A16" s="12"/>
      <c r="B16" s="12" t="str">
        <f>IF(A16="","",VLOOKUP(A16,Articles!$A$2:$C$21,2))</f>
        <v/>
      </c>
      <c r="C16" s="12"/>
      <c r="D16" s="13" t="str">
        <f>IF(A16="","",VLOOKUP(A16,Articles!$A$2:$C$21,3))</f>
        <v/>
      </c>
      <c r="E16" s="13" t="str">
        <f t="shared" si="0"/>
        <v/>
      </c>
    </row>
    <row r="17" spans="1:13" ht="23.25" customHeight="1" x14ac:dyDescent="0.45">
      <c r="A17" s="12"/>
      <c r="B17" s="12" t="str">
        <f>IF(A17="","",VLOOKUP(A17,Articles!$A$2:$C$21,2))</f>
        <v/>
      </c>
      <c r="C17" s="12"/>
      <c r="D17" s="13" t="str">
        <f>IF(A17="","",VLOOKUP(A17,Articles!$A$2:$C$21,3))</f>
        <v/>
      </c>
      <c r="E17" s="13" t="str">
        <f t="shared" si="0"/>
        <v/>
      </c>
    </row>
    <row r="18" spans="1:13" ht="23.25" customHeight="1" x14ac:dyDescent="0.45">
      <c r="A18" s="12"/>
      <c r="B18" s="12" t="str">
        <f>IF(A18="","",VLOOKUP(A18,Articles!$A$2:$C$21,2))</f>
        <v/>
      </c>
      <c r="C18" s="12"/>
      <c r="D18" s="13" t="str">
        <f>IF(A18="","",VLOOKUP(A18,Articles!$A$2:$C$21,3))</f>
        <v/>
      </c>
      <c r="E18" s="13" t="str">
        <f t="shared" si="0"/>
        <v/>
      </c>
    </row>
    <row r="19" spans="1:13" ht="23.25" customHeight="1" x14ac:dyDescent="0.45">
      <c r="A19" s="12"/>
      <c r="B19" s="12" t="str">
        <f>IF(A19="","",VLOOKUP(A19,Articles!$A$2:$C$21,2))</f>
        <v/>
      </c>
      <c r="C19" s="12"/>
      <c r="D19" s="13" t="str">
        <f>IF(A19="","",VLOOKUP(A19,Articles!$A$2:$C$21,3))</f>
        <v/>
      </c>
      <c r="E19" s="13" t="str">
        <f t="shared" si="0"/>
        <v/>
      </c>
    </row>
    <row r="20" spans="1:13" ht="23.25" customHeight="1" x14ac:dyDescent="0.45">
      <c r="A20" s="12"/>
      <c r="B20" s="12" t="str">
        <f>IF(A20="","",VLOOKUP(A20,Articles!$A$2:$C$21,2))</f>
        <v/>
      </c>
      <c r="C20" s="12"/>
      <c r="D20" s="13" t="str">
        <f>IF(A20="","",VLOOKUP(A20,Articles!$A$2:$C$21,3))</f>
        <v/>
      </c>
      <c r="E20" s="13" t="str">
        <f t="shared" si="0"/>
        <v/>
      </c>
    </row>
    <row r="21" spans="1:13" ht="23.25" customHeight="1" x14ac:dyDescent="0.45">
      <c r="A21" s="12"/>
      <c r="B21" s="12" t="str">
        <f>IF(A21="","",VLOOKUP(A21,Articles!$A$2:$C$21,2))</f>
        <v/>
      </c>
      <c r="C21" s="12"/>
      <c r="D21" s="13" t="str">
        <f>IF(A21="","",VLOOKUP(A21,Articles!$A$2:$C$21,3))</f>
        <v/>
      </c>
      <c r="E21" s="13" t="str">
        <f t="shared" si="0"/>
        <v/>
      </c>
    </row>
    <row r="22" spans="1:13" ht="23.25" customHeight="1" x14ac:dyDescent="0.45">
      <c r="A22" s="12"/>
      <c r="B22" s="12" t="str">
        <f>IF(A22="","",VLOOKUP(A22,Articles!$A$2:$C$21,2))</f>
        <v/>
      </c>
      <c r="C22" s="12"/>
      <c r="D22" s="13" t="str">
        <f>IF(A22="","",VLOOKUP(A22,Articles!$A$2:$C$21,3))</f>
        <v/>
      </c>
      <c r="E22" s="13" t="str">
        <f t="shared" si="0"/>
        <v/>
      </c>
    </row>
    <row r="23" spans="1:13" ht="23.25" customHeight="1" x14ac:dyDescent="0.45">
      <c r="A23" s="12"/>
      <c r="B23" s="12" t="str">
        <f>IF(A23="","",VLOOKUP(A23,Articles!$A$2:$C$21,2))</f>
        <v/>
      </c>
      <c r="C23" s="12"/>
      <c r="D23" s="13" t="str">
        <f>IF(A23="","",VLOOKUP(A23,Articles!$A$2:$C$21,3))</f>
        <v/>
      </c>
      <c r="E23" s="13" t="str">
        <f t="shared" si="0"/>
        <v/>
      </c>
    </row>
    <row r="24" spans="1:13" ht="23.25" customHeight="1" x14ac:dyDescent="0.45">
      <c r="A24" s="12"/>
      <c r="B24" s="12" t="str">
        <f>IF(A24="","",VLOOKUP(A24,Articles!$A$2:$C$21,2))</f>
        <v/>
      </c>
      <c r="C24" s="12"/>
      <c r="D24" s="13" t="str">
        <f>IF(A24="","",VLOOKUP(A24,Articles!$A$2:$C$21,3))</f>
        <v/>
      </c>
      <c r="E24" s="13" t="str">
        <f t="shared" si="0"/>
        <v/>
      </c>
    </row>
    <row r="25" spans="1:13" ht="23.25" customHeight="1" x14ac:dyDescent="0.45">
      <c r="A25" s="12"/>
      <c r="B25" s="12" t="str">
        <f>IF(A25="","",VLOOKUP(A25,Articles!$A$2:$C$21,2))</f>
        <v/>
      </c>
      <c r="C25" s="12"/>
      <c r="D25" s="13" t="str">
        <f>IF(A25="","",VLOOKUP(A25,Articles!$A$2:$C$21,3))</f>
        <v/>
      </c>
      <c r="E25" s="13" t="str">
        <f t="shared" si="0"/>
        <v/>
      </c>
    </row>
    <row r="26" spans="1:13" ht="20.25" customHeight="1" x14ac:dyDescent="0.45">
      <c r="A26" s="17"/>
      <c r="B26" s="14"/>
      <c r="C26" s="1"/>
      <c r="D26" s="25" t="s">
        <v>5</v>
      </c>
      <c r="E26" s="18"/>
    </row>
    <row r="27" spans="1:13" ht="20.25" customHeight="1" x14ac:dyDescent="0.45">
      <c r="A27" s="17"/>
      <c r="B27" s="53" t="s">
        <v>61</v>
      </c>
      <c r="C27" s="48"/>
      <c r="D27" s="25" t="s">
        <v>6</v>
      </c>
      <c r="E27" s="13"/>
    </row>
    <row r="28" spans="1:13" ht="20.25" customHeight="1" x14ac:dyDescent="0.45">
      <c r="A28" s="17"/>
      <c r="B28" s="15"/>
      <c r="C28" s="27"/>
      <c r="D28" s="25" t="s">
        <v>13</v>
      </c>
      <c r="E28" s="18"/>
      <c r="L28" s="9"/>
    </row>
    <row r="29" spans="1:13" ht="20.25" customHeight="1" x14ac:dyDescent="0.45">
      <c r="A29" s="17"/>
      <c r="B29" s="53" t="s">
        <v>62</v>
      </c>
      <c r="C29" s="49"/>
      <c r="D29" s="25" t="s">
        <v>14</v>
      </c>
      <c r="E29" s="18"/>
      <c r="L29" s="10"/>
      <c r="M29" s="9"/>
    </row>
    <row r="30" spans="1:13" ht="20.25" customHeight="1" x14ac:dyDescent="0.45">
      <c r="A30" s="17"/>
      <c r="B30" s="15"/>
      <c r="C30" s="27"/>
      <c r="D30" s="25" t="s">
        <v>7</v>
      </c>
      <c r="E30" s="18"/>
      <c r="L30" s="10"/>
      <c r="M30" s="9"/>
    </row>
    <row r="31" spans="1:13" ht="20.25" customHeight="1" x14ac:dyDescent="0.45">
      <c r="A31" s="17"/>
      <c r="B31" s="53" t="s">
        <v>63</v>
      </c>
      <c r="C31" s="50"/>
      <c r="D31" s="25" t="s">
        <v>0</v>
      </c>
      <c r="E31" s="18"/>
      <c r="L31" s="10"/>
      <c r="M31" s="9"/>
    </row>
    <row r="32" spans="1:13" ht="20.25" customHeight="1" x14ac:dyDescent="0.45">
      <c r="A32" s="19"/>
      <c r="B32" s="20"/>
      <c r="C32" s="11"/>
      <c r="D32" s="25" t="s">
        <v>8</v>
      </c>
      <c r="E32" s="51"/>
    </row>
  </sheetData>
  <printOptions horizontalCentered="1" verticalCentered="1"/>
  <pageMargins left="0.55118110236220474" right="0.43307086614173229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"/>
  <sheetViews>
    <sheetView tabSelected="1" zoomScale="80" zoomScaleNormal="80" zoomScalePageLayoutView="70" workbookViewId="0">
      <selection activeCell="C32" sqref="C32"/>
    </sheetView>
  </sheetViews>
  <sheetFormatPr baseColWidth="10" defaultColWidth="11.59765625" defaultRowHeight="14.25" x14ac:dyDescent="0.45"/>
  <cols>
    <col min="1" max="1" width="13.86328125" customWidth="1"/>
    <col min="2" max="2" width="40.59765625" customWidth="1"/>
    <col min="3" max="3" width="12.265625" customWidth="1"/>
    <col min="4" max="4" width="15" customWidth="1"/>
    <col min="5" max="5" width="14.73046875" customWidth="1"/>
  </cols>
  <sheetData>
    <row r="1" spans="1:5" ht="21" customHeight="1" x14ac:dyDescent="0.45">
      <c r="A1" s="22"/>
      <c r="B1" s="23"/>
      <c r="C1" s="3"/>
      <c r="D1" s="3"/>
      <c r="E1" s="4"/>
    </row>
    <row r="2" spans="1:5" ht="21" customHeight="1" x14ac:dyDescent="0.45">
      <c r="A2" s="6"/>
      <c r="B2" s="1"/>
      <c r="C2" s="52" t="s">
        <v>12</v>
      </c>
      <c r="D2" s="1"/>
      <c r="E2" s="5"/>
    </row>
    <row r="3" spans="1:5" ht="21" customHeight="1" x14ac:dyDescent="0.45">
      <c r="A3" s="6"/>
      <c r="B3" s="1"/>
      <c r="C3" s="56" t="s">
        <v>64</v>
      </c>
      <c r="D3" s="1"/>
      <c r="E3" s="5"/>
    </row>
    <row r="4" spans="1:5" ht="21" customHeight="1" x14ac:dyDescent="0.45">
      <c r="A4" s="6"/>
      <c r="B4" s="1"/>
      <c r="C4" s="56" t="s">
        <v>65</v>
      </c>
      <c r="D4" s="1"/>
      <c r="E4" s="5"/>
    </row>
    <row r="5" spans="1:5" ht="18.75" customHeight="1" x14ac:dyDescent="0.45">
      <c r="A5" s="55" t="s">
        <v>9</v>
      </c>
      <c r="B5" s="2"/>
      <c r="C5" s="56" t="s">
        <v>66</v>
      </c>
      <c r="D5" s="1"/>
      <c r="E5" s="5"/>
    </row>
    <row r="6" spans="1:5" ht="18.75" customHeight="1" x14ac:dyDescent="0.45">
      <c r="A6" s="55" t="s">
        <v>10</v>
      </c>
      <c r="B6" s="2"/>
      <c r="C6" s="2"/>
      <c r="D6" s="1"/>
      <c r="E6" s="5"/>
    </row>
    <row r="7" spans="1:5" ht="18.75" customHeight="1" x14ac:dyDescent="0.45">
      <c r="A7" s="55" t="s">
        <v>11</v>
      </c>
      <c r="B7" s="1"/>
      <c r="C7" s="1"/>
      <c r="D7" s="1"/>
      <c r="E7" s="5"/>
    </row>
    <row r="8" spans="1:5" ht="18.75" customHeight="1" x14ac:dyDescent="0.45">
      <c r="A8" s="6"/>
      <c r="B8" s="1"/>
      <c r="C8" s="1"/>
      <c r="D8" s="1"/>
      <c r="E8" s="5"/>
    </row>
    <row r="9" spans="1:5" ht="18.75" customHeight="1" x14ac:dyDescent="0.45">
      <c r="A9" s="24" t="s">
        <v>1</v>
      </c>
      <c r="B9" s="8">
        <v>44846</v>
      </c>
      <c r="C9" s="7" t="s">
        <v>2</v>
      </c>
      <c r="D9" s="46">
        <v>256</v>
      </c>
      <c r="E9" s="5"/>
    </row>
    <row r="10" spans="1:5" ht="18.75" customHeight="1" x14ac:dyDescent="0.45">
      <c r="A10" s="6"/>
      <c r="B10" s="1"/>
      <c r="C10" s="1"/>
      <c r="D10" s="1"/>
      <c r="E10" s="5"/>
    </row>
    <row r="11" spans="1:5" ht="24" customHeight="1" x14ac:dyDescent="0.45">
      <c r="A11" s="21" t="s">
        <v>17</v>
      </c>
      <c r="B11" s="21" t="s">
        <v>3</v>
      </c>
      <c r="C11" s="21" t="s">
        <v>16</v>
      </c>
      <c r="D11" s="21" t="s">
        <v>15</v>
      </c>
      <c r="E11" s="21" t="s">
        <v>4</v>
      </c>
    </row>
    <row r="12" spans="1:5" ht="23.25" customHeight="1" x14ac:dyDescent="0.45">
      <c r="A12" s="12" t="s">
        <v>67</v>
      </c>
      <c r="B12" s="12" t="s">
        <v>19</v>
      </c>
      <c r="C12" s="12">
        <v>25</v>
      </c>
      <c r="D12" s="13">
        <v>50</v>
      </c>
      <c r="E12" s="13">
        <f>D12*C12</f>
        <v>1250</v>
      </c>
    </row>
    <row r="13" spans="1:5" ht="23.25" customHeight="1" x14ac:dyDescent="0.45">
      <c r="A13" s="12" t="s">
        <v>18</v>
      </c>
      <c r="B13" s="12" t="s">
        <v>20</v>
      </c>
      <c r="C13" s="12">
        <v>2</v>
      </c>
      <c r="D13" s="13">
        <v>200</v>
      </c>
      <c r="E13" s="13">
        <f t="shared" ref="E13:E26" si="0">D13*C13</f>
        <v>400</v>
      </c>
    </row>
    <row r="14" spans="1:5" ht="23.25" customHeight="1" x14ac:dyDescent="0.45">
      <c r="A14" s="12"/>
      <c r="B14" s="12"/>
      <c r="C14" s="12"/>
      <c r="D14" s="13"/>
      <c r="E14" s="13">
        <f t="shared" si="0"/>
        <v>0</v>
      </c>
    </row>
    <row r="15" spans="1:5" ht="23.25" customHeight="1" x14ac:dyDescent="0.45">
      <c r="A15" s="12"/>
      <c r="B15" s="12"/>
      <c r="C15" s="12"/>
      <c r="D15" s="13"/>
      <c r="E15" s="13">
        <f t="shared" si="0"/>
        <v>0</v>
      </c>
    </row>
    <row r="16" spans="1:5" ht="23.25" customHeight="1" x14ac:dyDescent="0.45">
      <c r="A16" s="12"/>
      <c r="B16" s="12"/>
      <c r="C16" s="12"/>
      <c r="D16" s="13"/>
      <c r="E16" s="13">
        <f t="shared" si="0"/>
        <v>0</v>
      </c>
    </row>
    <row r="17" spans="1:13" ht="23.25" customHeight="1" x14ac:dyDescent="0.45">
      <c r="A17" s="12"/>
      <c r="B17" s="12"/>
      <c r="C17" s="12"/>
      <c r="D17" s="13"/>
      <c r="E17" s="13">
        <f t="shared" si="0"/>
        <v>0</v>
      </c>
    </row>
    <row r="18" spans="1:13" ht="23.25" customHeight="1" x14ac:dyDescent="0.45">
      <c r="A18" s="12"/>
      <c r="B18" s="12"/>
      <c r="C18" s="12"/>
      <c r="D18" s="13"/>
      <c r="E18" s="13">
        <f t="shared" si="0"/>
        <v>0</v>
      </c>
    </row>
    <row r="19" spans="1:13" ht="23.25" customHeight="1" x14ac:dyDescent="0.45">
      <c r="A19" s="12"/>
      <c r="B19" s="12"/>
      <c r="C19" s="12"/>
      <c r="D19" s="13"/>
      <c r="E19" s="13">
        <f t="shared" si="0"/>
        <v>0</v>
      </c>
    </row>
    <row r="20" spans="1:13" ht="23.25" customHeight="1" x14ac:dyDescent="0.45">
      <c r="A20" s="12"/>
      <c r="B20" s="12"/>
      <c r="C20" s="12"/>
      <c r="D20" s="13"/>
      <c r="E20" s="13">
        <f t="shared" si="0"/>
        <v>0</v>
      </c>
    </row>
    <row r="21" spans="1:13" ht="23.25" customHeight="1" x14ac:dyDescent="0.45">
      <c r="A21" s="12"/>
      <c r="B21" s="12"/>
      <c r="C21" s="12"/>
      <c r="D21" s="13"/>
      <c r="E21" s="13">
        <f t="shared" si="0"/>
        <v>0</v>
      </c>
    </row>
    <row r="22" spans="1:13" ht="23.25" customHeight="1" x14ac:dyDescent="0.45">
      <c r="A22" s="12"/>
      <c r="B22" s="12"/>
      <c r="C22" s="12"/>
      <c r="D22" s="13"/>
      <c r="E22" s="13">
        <f t="shared" si="0"/>
        <v>0</v>
      </c>
    </row>
    <row r="23" spans="1:13" ht="23.25" customHeight="1" x14ac:dyDescent="0.45">
      <c r="A23" s="12"/>
      <c r="B23" s="12"/>
      <c r="C23" s="12"/>
      <c r="D23" s="13"/>
      <c r="E23" s="13">
        <f t="shared" si="0"/>
        <v>0</v>
      </c>
    </row>
    <row r="24" spans="1:13" ht="23.25" customHeight="1" x14ac:dyDescent="0.45">
      <c r="A24" s="12"/>
      <c r="B24" s="12"/>
      <c r="C24" s="12"/>
      <c r="D24" s="13"/>
      <c r="E24" s="13">
        <f t="shared" si="0"/>
        <v>0</v>
      </c>
    </row>
    <row r="25" spans="1:13" ht="23.25" customHeight="1" x14ac:dyDescent="0.45">
      <c r="A25" s="12"/>
      <c r="B25" s="12"/>
      <c r="C25" s="12"/>
      <c r="D25" s="13"/>
      <c r="E25" s="13">
        <f t="shared" si="0"/>
        <v>0</v>
      </c>
    </row>
    <row r="26" spans="1:13" ht="23.25" customHeight="1" x14ac:dyDescent="0.45">
      <c r="A26" s="12"/>
      <c r="B26" s="12"/>
      <c r="C26" s="12"/>
      <c r="D26" s="13"/>
      <c r="E26" s="13">
        <f t="shared" si="0"/>
        <v>0</v>
      </c>
    </row>
    <row r="27" spans="1:13" ht="20.25" customHeight="1" x14ac:dyDescent="0.45">
      <c r="A27" s="17"/>
      <c r="B27" s="14"/>
      <c r="C27" s="1"/>
      <c r="D27" s="25" t="s">
        <v>5</v>
      </c>
      <c r="E27" s="18">
        <f>SUM(E12:E26)</f>
        <v>1650</v>
      </c>
    </row>
    <row r="28" spans="1:13" ht="20.25" customHeight="1" x14ac:dyDescent="0.45">
      <c r="A28" s="17"/>
      <c r="B28" s="16" t="s">
        <v>61</v>
      </c>
      <c r="C28" s="26">
        <v>0.1</v>
      </c>
      <c r="D28" s="25" t="s">
        <v>6</v>
      </c>
      <c r="E28" s="13">
        <f>E27*C28</f>
        <v>165</v>
      </c>
    </row>
    <row r="29" spans="1:13" ht="20.25" customHeight="1" x14ac:dyDescent="0.45">
      <c r="A29" s="17"/>
      <c r="B29" s="15"/>
      <c r="C29" s="27"/>
      <c r="D29" s="25" t="s">
        <v>13</v>
      </c>
      <c r="E29" s="18">
        <f>E27-E28</f>
        <v>1485</v>
      </c>
      <c r="L29" s="9"/>
    </row>
    <row r="30" spans="1:13" ht="20.25" customHeight="1" x14ac:dyDescent="0.45">
      <c r="A30" s="17"/>
      <c r="B30" s="16" t="s">
        <v>62</v>
      </c>
      <c r="C30" s="28">
        <v>0.01</v>
      </c>
      <c r="D30" s="25" t="s">
        <v>14</v>
      </c>
      <c r="E30" s="18">
        <f>E29*C30</f>
        <v>14.85</v>
      </c>
      <c r="L30" s="10"/>
      <c r="M30" s="9"/>
    </row>
    <row r="31" spans="1:13" ht="20.25" customHeight="1" x14ac:dyDescent="0.45">
      <c r="A31" s="17"/>
      <c r="B31" s="15"/>
      <c r="C31" s="27"/>
      <c r="D31" s="25" t="s">
        <v>7</v>
      </c>
      <c r="E31" s="18">
        <f>E29-E30</f>
        <v>1470.15</v>
      </c>
      <c r="L31" s="10"/>
      <c r="M31" s="9"/>
    </row>
    <row r="32" spans="1:13" ht="20.25" customHeight="1" x14ac:dyDescent="0.45">
      <c r="A32" s="17"/>
      <c r="B32" s="16" t="s">
        <v>63</v>
      </c>
      <c r="C32" s="29">
        <v>0.2</v>
      </c>
      <c r="D32" s="25" t="s">
        <v>0</v>
      </c>
      <c r="E32" s="18">
        <f>E31*C32</f>
        <v>294.03000000000003</v>
      </c>
      <c r="L32" s="10"/>
      <c r="M32" s="9"/>
    </row>
    <row r="33" spans="1:5" ht="20.25" customHeight="1" x14ac:dyDescent="0.45">
      <c r="A33" s="19"/>
      <c r="B33" s="20"/>
      <c r="C33" s="11"/>
      <c r="D33" s="25" t="s">
        <v>8</v>
      </c>
      <c r="E33" s="30">
        <f>E31+E32</f>
        <v>1764.18</v>
      </c>
    </row>
  </sheetData>
  <printOptions horizontalCentered="1" verticalCentered="1"/>
  <pageMargins left="0.55118110236220474" right="0.43307086614173229" top="0.74803149606299213" bottom="0.74803149606299213" header="0.31496062992125984" footer="0.31496062992125984"/>
  <pageSetup paperSize="9" orientation="portrait" verticalDpi="0" r:id="rId1"/>
  <ignoredErrors>
    <ignoredError sqref="E29:E3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Articles</vt:lpstr>
      <vt:lpstr>Factures </vt:lpstr>
      <vt:lpstr>Factures 256</vt:lpstr>
    </vt:vector>
  </TitlesOfParts>
  <Company>cterrier.com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</dc:creator>
  <cp:lastModifiedBy>Claude Terrier</cp:lastModifiedBy>
  <cp:lastPrinted>2006-11-27T22:40:56Z</cp:lastPrinted>
  <dcterms:created xsi:type="dcterms:W3CDTF">2006-11-19T20:06:22Z</dcterms:created>
  <dcterms:modified xsi:type="dcterms:W3CDTF">2022-07-11T07:41:08Z</dcterms:modified>
</cp:coreProperties>
</file>